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53222"/>
  <mc:AlternateContent xmlns:mc="http://schemas.openxmlformats.org/markup-compatibility/2006">
    <mc:Choice Requires="x15">
      <x15ac:absPath xmlns:x15ac="http://schemas.microsoft.com/office/spreadsheetml/2010/11/ac" url="\\bartondc\users\ddingler\Desktop\revised Calculation spreadsheets David-Wendy changes\"/>
    </mc:Choice>
  </mc:AlternateContent>
  <bookViews>
    <workbookView xWindow="0" yWindow="0" windowWidth="28800" windowHeight="12375"/>
  </bookViews>
  <sheets>
    <sheet name="DOWEL BAR" sheetId="1" r:id="rId1"/>
  </sheets>
  <definedNames>
    <definedName name="Count">'DOWEL BAR'!$C$15</definedName>
    <definedName name="Depth">'DOWEL BAR'!$C$14</definedName>
    <definedName name="Diameter">'DOWEL BAR'!$C$12</definedName>
    <definedName name="Gallons2">'DOWEL BAR'!#REF!</definedName>
    <definedName name="Hole">'DOWEL BAR'!$C$13</definedName>
    <definedName name="Safety">'DOWEL BAR'!$C$17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2" i="1" l="1"/>
  <c r="Q56" i="1"/>
  <c r="Q37" i="1"/>
  <c r="H37" i="1"/>
  <c r="H39" i="1" s="1"/>
  <c r="C41" i="1"/>
  <c r="Q51" i="1" l="1"/>
  <c r="I56" i="1"/>
  <c r="Q57" i="1"/>
  <c r="I50" i="1"/>
  <c r="Q50" i="1"/>
  <c r="H42" i="1"/>
  <c r="I57" i="1" s="1"/>
  <c r="H38" i="1"/>
  <c r="H43" i="1"/>
  <c r="H44" i="1" l="1"/>
  <c r="I51" i="1"/>
</calcChain>
</file>

<file path=xl/sharedStrings.xml><?xml version="1.0" encoding="utf-8"?>
<sst xmlns="http://schemas.openxmlformats.org/spreadsheetml/2006/main" count="60" uniqueCount="51">
  <si>
    <t>PRIME RESINS</t>
  </si>
  <si>
    <t>2291 PLUNKETT RD.  CONYERS GA  30012</t>
  </si>
  <si>
    <t>PHONE: 800-321-7212 / 770-388-0626  FAX:  770-388-0936</t>
  </si>
  <si>
    <t>PrimeResins.com</t>
  </si>
  <si>
    <t>INSTRUCTIONS</t>
  </si>
  <si>
    <t>YELLOW</t>
  </si>
  <si>
    <t>Bar Size</t>
  </si>
  <si>
    <t>Inches</t>
  </si>
  <si>
    <t>#3</t>
  </si>
  <si>
    <t>#9</t>
  </si>
  <si>
    <t>#4</t>
  </si>
  <si>
    <t>#10</t>
  </si>
  <si>
    <t>#5</t>
  </si>
  <si>
    <t>#11</t>
  </si>
  <si>
    <t>#6</t>
  </si>
  <si>
    <t>#14</t>
  </si>
  <si>
    <t>#7</t>
  </si>
  <si>
    <t>#18</t>
  </si>
  <si>
    <t>#8</t>
  </si>
  <si>
    <t>oz</t>
  </si>
  <si>
    <t>1:1  22 oz Cartridge (Speed Bond #1, Fast Lane, Prime Rez 1600, Prime Gel 2500)</t>
  </si>
  <si>
    <t>2:1  16.5 oz Cartridge (Prime Rez 1000, 1100,1200,1400,Prime Gel 2000)</t>
  </si>
  <si>
    <t>Determine amount of material to use for securing rebar</t>
  </si>
  <si>
    <t>Enter Bar Diameter (in)</t>
  </si>
  <si>
    <t>Enter Hole Diameter (in)</t>
  </si>
  <si>
    <t>Enter Hole Depth (in)</t>
  </si>
  <si>
    <t xml:space="preserve">Enter Number of Holes </t>
  </si>
  <si>
    <t>Waste Factor Percentage</t>
  </si>
  <si>
    <t>Approximate number of bars per gallon</t>
  </si>
  <si>
    <t>NO WASTE</t>
  </si>
  <si>
    <t xml:space="preserve">WASTE OF </t>
  </si>
  <si>
    <t>USAGE CALCULATIONS</t>
  </si>
  <si>
    <t>Amount of epoxy required assuming zero waste</t>
  </si>
  <si>
    <t>gal</t>
  </si>
  <si>
    <t>ml</t>
  </si>
  <si>
    <t>Dowel Bar Epoxy Calculator</t>
  </si>
  <si>
    <t xml:space="preserve">Amount of epoxy required assuming waste  </t>
  </si>
  <si>
    <t>CARTRIDGES REQUIRED</t>
  </si>
  <si>
    <t>Approximate number of bars per cartridge</t>
  </si>
  <si>
    <t>REBAR SIZING</t>
  </si>
  <si>
    <t>1.  Enter numerical values (fractions ok) in</t>
  </si>
  <si>
    <t>Cartridges required assuming no waste</t>
  </si>
  <si>
    <t>Cartridges required assuming waste</t>
  </si>
  <si>
    <t>Approximate number of bars per gallon with waste</t>
  </si>
  <si>
    <t>Approximate number of bars per cartridge with waste</t>
  </si>
  <si>
    <r>
      <t xml:space="preserve">7.  Results listed below in </t>
    </r>
    <r>
      <rPr>
        <sz val="14"/>
        <color theme="8"/>
        <rFont val="Arial"/>
        <family val="2"/>
      </rPr>
      <t>BLUE</t>
    </r>
  </si>
  <si>
    <r>
      <t xml:space="preserve">2.  Enter </t>
    </r>
    <r>
      <rPr>
        <b/>
        <sz val="14"/>
        <color theme="1"/>
        <rFont val="Arial"/>
        <family val="2"/>
      </rPr>
      <t xml:space="preserve">diameter of bar to be secured </t>
    </r>
    <r>
      <rPr>
        <sz val="14"/>
        <color theme="1"/>
        <rFont val="Arial"/>
        <family val="2"/>
      </rPr>
      <t>in inches</t>
    </r>
  </si>
  <si>
    <r>
      <t xml:space="preserve">3.  Enter </t>
    </r>
    <r>
      <rPr>
        <b/>
        <sz val="14"/>
        <color theme="1"/>
        <rFont val="Arial"/>
        <family val="2"/>
      </rPr>
      <t>diameter of hole</t>
    </r>
    <r>
      <rPr>
        <sz val="14"/>
        <color theme="1"/>
        <rFont val="Arial"/>
        <family val="2"/>
      </rPr>
      <t xml:space="preserve"> in inches</t>
    </r>
  </si>
  <si>
    <r>
      <t xml:space="preserve">4.  Enter </t>
    </r>
    <r>
      <rPr>
        <b/>
        <sz val="14"/>
        <color theme="1"/>
        <rFont val="Arial"/>
        <family val="2"/>
      </rPr>
      <t>depth of hole</t>
    </r>
    <r>
      <rPr>
        <sz val="14"/>
        <color theme="1"/>
        <rFont val="Arial"/>
        <family val="2"/>
      </rPr>
      <t xml:space="preserve"> in inches</t>
    </r>
  </si>
  <si>
    <r>
      <t xml:space="preserve">5.  Enter </t>
    </r>
    <r>
      <rPr>
        <b/>
        <sz val="14"/>
        <color theme="1"/>
        <rFont val="Arial"/>
        <family val="2"/>
      </rPr>
      <t>number of holes</t>
    </r>
    <r>
      <rPr>
        <sz val="14"/>
        <color theme="1"/>
        <rFont val="Arial"/>
        <family val="2"/>
      </rPr>
      <t xml:space="preserve"> to be filled</t>
    </r>
  </si>
  <si>
    <r>
      <t xml:space="preserve">6.  Enter anticipated </t>
    </r>
    <r>
      <rPr>
        <b/>
        <sz val="14"/>
        <color theme="1"/>
        <rFont val="Arial"/>
        <family val="2"/>
      </rPr>
      <t>waste factor as percentage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</si>
</sst>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2" x14ac:knownFonts="1">
    <font>
      <sz val="11"/>
      <color theme="1"/>
      <name val="Calibri"/>
      <family val="2"/>
      <scheme val="minor"/>
    </font>
    <font>
      <b/>
      <sz val="48"/>
      <color rgb="FF008080"/>
      <name val="Calibri"/>
      <family val="2"/>
      <scheme val="minor"/>
    </font>
    <font>
      <sz val="16"/>
      <color rgb="FF00808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4"/>
      <color theme="8"/>
      <name val="Arial"/>
      <family val="2"/>
    </font>
    <font>
      <sz val="12"/>
      <name val="Arial"/>
      <family val="2"/>
    </font>
    <font>
      <sz val="48"/>
      <color rgb="FF008080"/>
      <name val="Calibri"/>
      <family val="2"/>
      <scheme val="minor"/>
    </font>
    <font>
      <b/>
      <sz val="14"/>
      <color theme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  <font>
      <b/>
      <sz val="48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8"/>
      <name val="Calibri"/>
      <family val="2"/>
      <scheme val="minor"/>
    </font>
    <font>
      <b/>
      <sz val="16"/>
      <name val="Arial"/>
      <family val="2"/>
    </font>
    <font>
      <sz val="12"/>
      <color rgb="FF00808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1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hidden="1"/>
    </xf>
    <xf numFmtId="0" fontId="10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Protection="1">
      <protection hidden="1"/>
    </xf>
    <xf numFmtId="0" fontId="13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4" fillId="0" borderId="0" xfId="0" applyFont="1" applyProtection="1">
      <protection hidden="1"/>
    </xf>
    <xf numFmtId="0" fontId="19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" fontId="12" fillId="0" borderId="0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 applyProtection="1">
      <alignment horizontal="left"/>
      <protection hidden="1"/>
    </xf>
    <xf numFmtId="9" fontId="4" fillId="0" borderId="0" xfId="0" applyNumberFormat="1" applyFont="1" applyAlignment="1" applyProtection="1">
      <alignment horizontal="left"/>
      <protection hidden="1"/>
    </xf>
    <xf numFmtId="0" fontId="1" fillId="0" borderId="0" xfId="0" applyFont="1" applyAlignment="1">
      <alignment horizontal="left"/>
    </xf>
    <xf numFmtId="0" fontId="12" fillId="0" borderId="0" xfId="0" applyFont="1" applyBorder="1" applyAlignment="1">
      <alignment vertical="center"/>
    </xf>
    <xf numFmtId="1" fontId="12" fillId="0" borderId="0" xfId="0" applyNumberFormat="1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vertical="center"/>
    </xf>
    <xf numFmtId="0" fontId="14" fillId="0" borderId="5" xfId="0" applyFont="1" applyBorder="1" applyAlignment="1" applyProtection="1">
      <alignment horizontal="right"/>
      <protection hidden="1"/>
    </xf>
    <xf numFmtId="0" fontId="0" fillId="0" borderId="6" xfId="0" applyBorder="1" applyAlignment="1">
      <alignment vertical="center"/>
    </xf>
    <xf numFmtId="0" fontId="14" fillId="0" borderId="0" xfId="0" applyFont="1" applyBorder="1" applyAlignment="1" applyProtection="1">
      <alignment horizontal="center"/>
      <protection hidden="1"/>
    </xf>
    <xf numFmtId="0" fontId="14" fillId="0" borderId="9" xfId="0" applyFont="1" applyBorder="1" applyAlignment="1" applyProtection="1">
      <alignment horizontal="center"/>
      <protection hidden="1"/>
    </xf>
    <xf numFmtId="164" fontId="15" fillId="0" borderId="9" xfId="0" applyNumberFormat="1" applyFont="1" applyBorder="1" applyAlignment="1" applyProtection="1">
      <alignment horizontal="center"/>
      <protection hidden="1"/>
    </xf>
    <xf numFmtId="0" fontId="1" fillId="0" borderId="9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10" fillId="0" borderId="0" xfId="0" applyFont="1" applyBorder="1" applyAlignment="1" applyProtection="1">
      <alignment horizontal="center"/>
      <protection hidden="1"/>
    </xf>
    <xf numFmtId="164" fontId="10" fillId="0" borderId="0" xfId="0" applyNumberFormat="1" applyFont="1" applyBorder="1" applyAlignment="1" applyProtection="1">
      <alignment horizontal="center"/>
      <protection hidden="1"/>
    </xf>
    <xf numFmtId="0" fontId="12" fillId="0" borderId="0" xfId="0" applyFont="1" applyBorder="1" applyAlignment="1">
      <alignment horizontal="right" vertical="center"/>
    </xf>
    <xf numFmtId="1" fontId="12" fillId="0" borderId="0" xfId="0" applyNumberFormat="1" applyFont="1" applyBorder="1" applyAlignment="1">
      <alignment horizontal="right" vertical="center"/>
    </xf>
    <xf numFmtId="13" fontId="13" fillId="2" borderId="3" xfId="0" applyNumberFormat="1" applyFont="1" applyFill="1" applyBorder="1" applyAlignment="1">
      <alignment horizontal="center" vertical="center"/>
    </xf>
    <xf numFmtId="13" fontId="13" fillId="2" borderId="4" xfId="0" applyNumberFormat="1" applyFont="1" applyFill="1" applyBorder="1" applyAlignment="1">
      <alignment horizontal="center" vertical="center"/>
    </xf>
    <xf numFmtId="12" fontId="13" fillId="2" borderId="3" xfId="0" applyNumberFormat="1" applyFont="1" applyFill="1" applyBorder="1" applyAlignment="1">
      <alignment horizontal="center" vertical="center"/>
    </xf>
    <xf numFmtId="12" fontId="13" fillId="2" borderId="4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9" fontId="13" fillId="2" borderId="3" xfId="0" applyNumberFormat="1" applyFont="1" applyFill="1" applyBorder="1" applyAlignment="1">
      <alignment horizontal="center" vertical="center"/>
    </xf>
    <xf numFmtId="9" fontId="13" fillId="2" borderId="4" xfId="0" applyNumberFormat="1" applyFont="1" applyFill="1" applyBorder="1" applyAlignment="1">
      <alignment horizontal="center" vertical="center"/>
    </xf>
    <xf numFmtId="0" fontId="14" fillId="0" borderId="0" xfId="0" applyFont="1" applyBorder="1" applyAlignment="1" applyProtection="1">
      <alignment horizontal="center"/>
      <protection hidden="1"/>
    </xf>
    <xf numFmtId="2" fontId="12" fillId="0" borderId="0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0" fillId="0" borderId="0" xfId="0" applyFont="1" applyBorder="1" applyAlignment="1" applyProtection="1">
      <alignment horizontal="center"/>
      <protection hidden="1"/>
    </xf>
    <xf numFmtId="164" fontId="10" fillId="0" borderId="0" xfId="0" applyNumberFormat="1" applyFont="1" applyBorder="1" applyAlignment="1" applyProtection="1">
      <alignment horizontal="center"/>
      <protection hidden="1"/>
    </xf>
    <xf numFmtId="0" fontId="20" fillId="3" borderId="0" xfId="0" applyFont="1" applyFill="1" applyAlignment="1" applyProtection="1">
      <alignment horizontal="center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8080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97690</xdr:colOff>
      <xdr:row>9</xdr:row>
      <xdr:rowOff>1</xdr:rowOff>
    </xdr:from>
    <xdr:to>
      <xdr:col>7</xdr:col>
      <xdr:colOff>195385</xdr:colOff>
      <xdr:row>19</xdr:row>
      <xdr:rowOff>135138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267" y="2710963"/>
          <a:ext cx="3956541" cy="24553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280866</xdr:colOff>
      <xdr:row>5</xdr:row>
      <xdr:rowOff>36586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17885" cy="11966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imeresin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8"/>
  <sheetViews>
    <sheetView showGridLines="0" tabSelected="1" topLeftCell="A25" zoomScale="78" zoomScaleNormal="78" workbookViewId="0">
      <selection activeCell="H42" sqref="H42:I42"/>
    </sheetView>
  </sheetViews>
  <sheetFormatPr defaultRowHeight="61.5" x14ac:dyDescent="0.9"/>
  <cols>
    <col min="1" max="1" width="9.140625" style="1"/>
    <col min="2" max="2" width="15" style="1" customWidth="1"/>
    <col min="3" max="3" width="7.85546875" style="29" customWidth="1"/>
    <col min="4" max="4" width="7.42578125" style="1" customWidth="1"/>
    <col min="5" max="8" width="9.140625" style="1"/>
    <col min="9" max="9" width="5" style="1" customWidth="1"/>
    <col min="10" max="10" width="11" style="1" customWidth="1"/>
    <col min="11" max="11" width="13.85546875" style="1" customWidth="1"/>
    <col min="12" max="12" width="9.140625" style="1" customWidth="1"/>
    <col min="13" max="13" width="17.5703125" style="1" customWidth="1"/>
    <col min="14" max="15" width="9.140625" style="1"/>
    <col min="16" max="16" width="7.7109375" style="1" customWidth="1"/>
    <col min="17" max="16384" width="9.140625" style="1"/>
  </cols>
  <sheetData>
    <row r="1" spans="1:21" s="2" customFormat="1" ht="18" customHeight="1" x14ac:dyDescent="0.25">
      <c r="A1" s="3"/>
      <c r="B1" s="3"/>
      <c r="C1" s="26"/>
      <c r="D1" s="3"/>
      <c r="E1" s="3"/>
      <c r="F1" s="3"/>
      <c r="G1" s="3"/>
      <c r="H1" s="3"/>
      <c r="I1" s="3"/>
      <c r="J1" s="3"/>
      <c r="K1" s="3"/>
      <c r="L1" s="4" t="s">
        <v>0</v>
      </c>
      <c r="M1" s="3"/>
      <c r="N1" s="3"/>
      <c r="O1" s="3"/>
      <c r="P1" s="3"/>
    </row>
    <row r="2" spans="1:21" s="2" customFormat="1" ht="18" customHeight="1" x14ac:dyDescent="0.25">
      <c r="A2" s="3"/>
      <c r="B2" s="3"/>
      <c r="C2" s="26"/>
      <c r="D2" s="3"/>
      <c r="E2" s="3"/>
      <c r="F2" s="3"/>
      <c r="G2" s="3"/>
      <c r="H2" s="3"/>
      <c r="I2" s="3"/>
      <c r="J2" s="3"/>
      <c r="K2" s="3"/>
      <c r="L2" s="4" t="s">
        <v>1</v>
      </c>
      <c r="M2" s="3"/>
      <c r="N2" s="3"/>
      <c r="O2" s="3"/>
      <c r="P2" s="3"/>
    </row>
    <row r="3" spans="1:21" s="2" customFormat="1" ht="18" customHeight="1" x14ac:dyDescent="0.25">
      <c r="A3" s="3"/>
      <c r="B3" s="3"/>
      <c r="C3" s="26"/>
      <c r="D3" s="3"/>
      <c r="E3" s="3"/>
      <c r="F3" s="3"/>
      <c r="G3" s="3"/>
      <c r="H3" s="3"/>
      <c r="I3" s="3"/>
      <c r="J3" s="3"/>
      <c r="K3" s="3"/>
      <c r="L3" s="4" t="s">
        <v>2</v>
      </c>
      <c r="M3" s="3"/>
      <c r="N3" s="3"/>
      <c r="O3" s="3"/>
      <c r="P3" s="3"/>
    </row>
    <row r="4" spans="1:21" s="2" customFormat="1" ht="18" customHeight="1" x14ac:dyDescent="0.25">
      <c r="A4" s="3"/>
      <c r="B4" s="3"/>
      <c r="C4" s="26"/>
      <c r="D4" s="3"/>
      <c r="E4" s="3"/>
      <c r="F4" s="3"/>
      <c r="G4" s="3"/>
      <c r="H4" s="3"/>
      <c r="I4" s="3"/>
      <c r="J4" s="3"/>
      <c r="K4" s="3"/>
      <c r="L4" s="5" t="s">
        <v>3</v>
      </c>
      <c r="M4" s="3"/>
      <c r="N4" s="3"/>
      <c r="O4" s="3"/>
      <c r="P4" s="3"/>
    </row>
    <row r="5" spans="1:21" s="2" customFormat="1" ht="18" customHeight="1" x14ac:dyDescent="0.25">
      <c r="A5" s="3"/>
      <c r="B5" s="3"/>
      <c r="C5" s="2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21" s="2" customFormat="1" ht="18" customHeight="1" x14ac:dyDescent="0.25">
      <c r="A6" s="3"/>
      <c r="B6" s="3"/>
      <c r="C6" s="2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21" s="2" customFormat="1" ht="52.5" customHeight="1" x14ac:dyDescent="0.25">
      <c r="A7" s="63" t="s">
        <v>35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</row>
    <row r="8" spans="1:21" ht="32.25" customHeight="1" x14ac:dyDescent="0.9">
      <c r="A8" s="64" t="s">
        <v>22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</row>
    <row r="9" spans="1:21" s="2" customFormat="1" ht="18" customHeight="1" x14ac:dyDescent="0.25">
      <c r="A9" s="3"/>
      <c r="B9" s="3"/>
      <c r="C9" s="26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1" s="11" customFormat="1" ht="18" customHeight="1" x14ac:dyDescent="0.25">
      <c r="A10" s="3"/>
      <c r="B10" s="3"/>
      <c r="C10" s="26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21" s="2" customFormat="1" ht="18" customHeight="1" x14ac:dyDescent="0.25">
      <c r="A11" s="3"/>
      <c r="B11" s="3"/>
      <c r="C11" s="26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21" s="2" customFormat="1" ht="18" customHeight="1" thickBot="1" x14ac:dyDescent="0.3">
      <c r="A12" s="3"/>
      <c r="B12" s="3"/>
      <c r="C12" s="26"/>
      <c r="D12" s="3"/>
      <c r="E12" s="3"/>
      <c r="F12" s="3"/>
      <c r="G12" s="3"/>
      <c r="H12" s="3"/>
      <c r="I12" s="3"/>
      <c r="J12" s="9" t="s">
        <v>4</v>
      </c>
      <c r="K12" s="11"/>
      <c r="L12" s="11"/>
      <c r="M12" s="11"/>
      <c r="N12" s="11"/>
      <c r="O12" s="11"/>
      <c r="P12" s="11"/>
    </row>
    <row r="13" spans="1:21" s="2" customFormat="1" ht="18" customHeight="1" thickBot="1" x14ac:dyDescent="0.3">
      <c r="A13" s="3"/>
      <c r="B13" s="3"/>
      <c r="C13" s="26"/>
      <c r="D13" s="3"/>
      <c r="E13" s="3"/>
      <c r="F13" s="3"/>
      <c r="G13" s="3"/>
      <c r="H13" s="3"/>
      <c r="I13" s="3"/>
      <c r="J13" s="7" t="s">
        <v>40</v>
      </c>
      <c r="K13" s="11"/>
      <c r="L13" s="11"/>
      <c r="M13" s="11"/>
      <c r="N13" s="8" t="s">
        <v>5</v>
      </c>
      <c r="P13" s="11"/>
      <c r="Q13" s="11"/>
      <c r="R13" s="11"/>
      <c r="S13" s="11"/>
      <c r="T13" s="11"/>
    </row>
    <row r="14" spans="1:21" s="2" customFormat="1" ht="18" customHeight="1" x14ac:dyDescent="0.25">
      <c r="A14" s="3"/>
      <c r="B14" s="3"/>
      <c r="C14" s="26"/>
      <c r="D14" s="3"/>
      <c r="E14" s="3"/>
      <c r="F14" s="3"/>
      <c r="G14" s="3"/>
      <c r="H14" s="3"/>
      <c r="I14" s="3"/>
      <c r="J14" s="7" t="s">
        <v>46</v>
      </c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24"/>
    </row>
    <row r="15" spans="1:21" s="2" customFormat="1" ht="18" customHeight="1" x14ac:dyDescent="0.25">
      <c r="A15" s="3"/>
      <c r="B15" s="3"/>
      <c r="C15" s="26"/>
      <c r="D15" s="3"/>
      <c r="E15" s="3"/>
      <c r="F15" s="3"/>
      <c r="G15" s="3"/>
      <c r="H15" s="3"/>
      <c r="I15" s="3"/>
      <c r="J15" s="7" t="s">
        <v>47</v>
      </c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</row>
    <row r="16" spans="1:21" s="2" customFormat="1" ht="18" customHeight="1" x14ac:dyDescent="0.25">
      <c r="A16" s="3"/>
      <c r="B16" s="3"/>
      <c r="C16" s="26"/>
      <c r="D16" s="3"/>
      <c r="E16" s="3"/>
      <c r="F16" s="3"/>
      <c r="G16" s="3"/>
      <c r="H16" s="3"/>
      <c r="I16" s="3"/>
      <c r="J16" s="7" t="s">
        <v>48</v>
      </c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</row>
    <row r="17" spans="1:22" s="6" customFormat="1" ht="18" customHeight="1" x14ac:dyDescent="0.25">
      <c r="A17" s="3"/>
      <c r="B17" s="3"/>
      <c r="C17" s="26"/>
      <c r="D17" s="3"/>
      <c r="E17" s="3"/>
      <c r="F17" s="3"/>
      <c r="G17" s="3"/>
      <c r="H17" s="3"/>
      <c r="I17" s="3"/>
      <c r="J17" s="7" t="s">
        <v>49</v>
      </c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spans="1:22" s="6" customFormat="1" ht="18" customHeight="1" x14ac:dyDescent="0.25">
      <c r="A18" s="3"/>
      <c r="B18" s="3"/>
      <c r="C18" s="26"/>
      <c r="D18" s="3"/>
      <c r="E18" s="3"/>
      <c r="F18" s="3"/>
      <c r="G18" s="3"/>
      <c r="H18" s="3"/>
      <c r="I18" s="3"/>
      <c r="J18" s="7" t="s">
        <v>50</v>
      </c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</row>
    <row r="19" spans="1:22" s="2" customFormat="1" ht="18" customHeight="1" x14ac:dyDescent="0.25">
      <c r="A19" s="3"/>
      <c r="B19" s="3"/>
      <c r="C19" s="26"/>
      <c r="D19" s="3"/>
      <c r="E19" s="3"/>
      <c r="F19" s="3"/>
      <c r="G19" s="3"/>
      <c r="H19" s="3"/>
      <c r="I19" s="3"/>
      <c r="J19" s="7" t="s">
        <v>45</v>
      </c>
      <c r="K19" s="3"/>
      <c r="L19" s="3"/>
      <c r="M19" s="3"/>
      <c r="N19" s="3"/>
      <c r="O19" s="3"/>
      <c r="P19" s="3"/>
      <c r="Q19" s="11"/>
      <c r="R19" s="11"/>
      <c r="S19" s="11"/>
      <c r="T19" s="11"/>
      <c r="U19" s="11"/>
    </row>
    <row r="20" spans="1:22" s="10" customFormat="1" ht="18" customHeight="1" x14ac:dyDescent="0.25">
      <c r="A20" s="3"/>
      <c r="B20" s="3"/>
      <c r="C20" s="26"/>
      <c r="D20" s="3"/>
      <c r="E20" s="3"/>
      <c r="F20" s="3"/>
      <c r="G20" s="3"/>
      <c r="H20" s="3"/>
      <c r="I20" s="3"/>
    </row>
    <row r="21" spans="1:22" s="11" customFormat="1" ht="18" customHeight="1" x14ac:dyDescent="0.25">
      <c r="A21" s="3"/>
      <c r="B21" s="3"/>
      <c r="C21" s="26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22" s="11" customFormat="1" ht="18" customHeight="1" thickBot="1" x14ac:dyDescent="0.3">
      <c r="A22" s="3"/>
      <c r="B22" s="3"/>
      <c r="C22" s="26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22" s="11" customFormat="1" ht="18" customHeight="1" thickBot="1" x14ac:dyDescent="0.3">
      <c r="A23" s="3"/>
      <c r="B23" s="15" t="s">
        <v>23</v>
      </c>
      <c r="C23" s="26"/>
      <c r="D23" s="3"/>
      <c r="E23" s="3"/>
      <c r="F23" s="3"/>
      <c r="G23" s="53">
        <v>0.5</v>
      </c>
      <c r="H23" s="54"/>
      <c r="I23" s="3"/>
      <c r="J23" s="3"/>
      <c r="K23" s="42"/>
      <c r="L23" s="32"/>
      <c r="M23" s="33"/>
      <c r="N23" s="33"/>
      <c r="O23" s="33"/>
      <c r="P23" s="33"/>
      <c r="Q23" s="33"/>
      <c r="R23" s="33"/>
      <c r="S23" s="33"/>
      <c r="T23" s="33"/>
      <c r="U23" s="33"/>
      <c r="V23" s="34"/>
    </row>
    <row r="24" spans="1:22" s="11" customFormat="1" ht="18" customHeight="1" thickBot="1" x14ac:dyDescent="0.3">
      <c r="A24" s="3"/>
      <c r="B24" s="15"/>
      <c r="C24" s="26"/>
      <c r="D24" s="3"/>
      <c r="E24" s="3"/>
      <c r="F24" s="3"/>
      <c r="G24" s="17"/>
      <c r="H24" s="17"/>
      <c r="I24" s="3"/>
      <c r="J24" s="3"/>
      <c r="K24" s="35"/>
      <c r="L24" s="41" t="s">
        <v>39</v>
      </c>
      <c r="M24" s="20"/>
      <c r="N24" s="61" t="s">
        <v>6</v>
      </c>
      <c r="O24" s="61"/>
      <c r="P24" s="61" t="s">
        <v>7</v>
      </c>
      <c r="Q24" s="61"/>
      <c r="R24" s="20"/>
      <c r="S24" s="43" t="s">
        <v>6</v>
      </c>
      <c r="T24" s="43"/>
      <c r="U24" s="43" t="s">
        <v>7</v>
      </c>
      <c r="V24" s="46"/>
    </row>
    <row r="25" spans="1:22" s="11" customFormat="1" ht="18" customHeight="1" thickBot="1" x14ac:dyDescent="0.3">
      <c r="A25" s="3"/>
      <c r="B25" s="15" t="s">
        <v>24</v>
      </c>
      <c r="C25" s="26"/>
      <c r="D25" s="3"/>
      <c r="E25" s="3"/>
      <c r="F25" s="3"/>
      <c r="G25" s="55">
        <v>0.625</v>
      </c>
      <c r="H25" s="56"/>
      <c r="I25" s="3"/>
      <c r="J25" s="3"/>
      <c r="K25" s="35"/>
      <c r="L25" s="36"/>
      <c r="M25" s="36"/>
      <c r="N25" s="65" t="s">
        <v>8</v>
      </c>
      <c r="O25" s="65"/>
      <c r="P25" s="66">
        <v>0.375</v>
      </c>
      <c r="Q25" s="66"/>
      <c r="R25" s="48"/>
      <c r="S25" s="49" t="s">
        <v>9</v>
      </c>
      <c r="T25" s="49"/>
      <c r="U25" s="50">
        <v>1.1279999999999999</v>
      </c>
      <c r="V25" s="44"/>
    </row>
    <row r="26" spans="1:22" s="11" customFormat="1" ht="18" customHeight="1" thickBot="1" x14ac:dyDescent="0.3">
      <c r="A26" s="3"/>
      <c r="B26" s="16"/>
      <c r="C26" s="26"/>
      <c r="D26" s="3"/>
      <c r="E26" s="3"/>
      <c r="F26" s="3"/>
      <c r="G26" s="17"/>
      <c r="H26" s="17"/>
      <c r="I26" s="3"/>
      <c r="J26" s="3"/>
      <c r="K26" s="35"/>
      <c r="L26" s="36"/>
      <c r="M26" s="36"/>
      <c r="N26" s="65" t="s">
        <v>10</v>
      </c>
      <c r="O26" s="65"/>
      <c r="P26" s="66">
        <v>0.5</v>
      </c>
      <c r="Q26" s="66"/>
      <c r="R26" s="48"/>
      <c r="S26" s="49" t="s">
        <v>11</v>
      </c>
      <c r="T26" s="49"/>
      <c r="U26" s="50">
        <v>1.27</v>
      </c>
      <c r="V26" s="45"/>
    </row>
    <row r="27" spans="1:22" s="11" customFormat="1" ht="18" customHeight="1" thickBot="1" x14ac:dyDescent="0.3">
      <c r="A27" s="3"/>
      <c r="B27" s="15" t="s">
        <v>25</v>
      </c>
      <c r="C27" s="27"/>
      <c r="D27" s="13"/>
      <c r="E27" s="13"/>
      <c r="F27" s="13"/>
      <c r="G27" s="57">
        <v>4</v>
      </c>
      <c r="H27" s="58"/>
      <c r="I27" s="13"/>
      <c r="J27" s="3"/>
      <c r="K27" s="35"/>
      <c r="L27" s="36"/>
      <c r="M27" s="36"/>
      <c r="N27" s="65" t="s">
        <v>12</v>
      </c>
      <c r="O27" s="65"/>
      <c r="P27" s="66">
        <v>0.625</v>
      </c>
      <c r="Q27" s="66"/>
      <c r="R27" s="48"/>
      <c r="S27" s="49" t="s">
        <v>13</v>
      </c>
      <c r="T27" s="49"/>
      <c r="U27" s="50">
        <v>1.41</v>
      </c>
      <c r="V27" s="45"/>
    </row>
    <row r="28" spans="1:22" s="11" customFormat="1" ht="18" customHeight="1" thickBot="1" x14ac:dyDescent="0.3">
      <c r="A28" s="3"/>
      <c r="B28" s="16"/>
      <c r="C28" s="27"/>
      <c r="D28" s="13"/>
      <c r="E28" s="13"/>
      <c r="F28" s="13"/>
      <c r="G28" s="18"/>
      <c r="H28" s="18"/>
      <c r="I28" s="13"/>
      <c r="J28" s="3"/>
      <c r="K28" s="35"/>
      <c r="L28" s="36"/>
      <c r="M28" s="36"/>
      <c r="N28" s="65" t="s">
        <v>14</v>
      </c>
      <c r="O28" s="65"/>
      <c r="P28" s="66">
        <v>0.75</v>
      </c>
      <c r="Q28" s="66"/>
      <c r="R28" s="48"/>
      <c r="S28" s="49" t="s">
        <v>15</v>
      </c>
      <c r="T28" s="49"/>
      <c r="U28" s="50">
        <v>1.6930000000000001</v>
      </c>
      <c r="V28" s="45"/>
    </row>
    <row r="29" spans="1:22" s="11" customFormat="1" ht="18" customHeight="1" thickBot="1" x14ac:dyDescent="0.3">
      <c r="A29" s="3"/>
      <c r="B29" s="15" t="s">
        <v>26</v>
      </c>
      <c r="C29" s="27"/>
      <c r="D29" s="13"/>
      <c r="E29" s="13"/>
      <c r="F29" s="13"/>
      <c r="G29" s="57">
        <v>1</v>
      </c>
      <c r="H29" s="58"/>
      <c r="I29" s="13"/>
      <c r="J29" s="3"/>
      <c r="K29" s="35"/>
      <c r="L29" s="36"/>
      <c r="M29" s="36"/>
      <c r="N29" s="65" t="s">
        <v>16</v>
      </c>
      <c r="O29" s="65"/>
      <c r="P29" s="66">
        <v>0.875</v>
      </c>
      <c r="Q29" s="66"/>
      <c r="R29" s="48"/>
      <c r="S29" s="49" t="s">
        <v>17</v>
      </c>
      <c r="T29" s="49"/>
      <c r="U29" s="50">
        <v>2.2570000000000001</v>
      </c>
      <c r="V29" s="45"/>
    </row>
    <row r="30" spans="1:22" s="11" customFormat="1" ht="18" customHeight="1" thickBot="1" x14ac:dyDescent="0.3">
      <c r="A30" s="3"/>
      <c r="B30" s="14"/>
      <c r="C30" s="27"/>
      <c r="D30" s="13"/>
      <c r="E30" s="13"/>
      <c r="F30" s="13"/>
      <c r="G30" s="18"/>
      <c r="H30" s="18"/>
      <c r="I30" s="13"/>
      <c r="J30" s="3"/>
      <c r="K30" s="35"/>
      <c r="L30" s="36"/>
      <c r="M30" s="36"/>
      <c r="N30" s="65" t="s">
        <v>18</v>
      </c>
      <c r="O30" s="65"/>
      <c r="P30" s="66">
        <v>1</v>
      </c>
      <c r="Q30" s="66"/>
      <c r="R30" s="48"/>
      <c r="S30" s="48"/>
      <c r="T30" s="48"/>
      <c r="U30" s="48"/>
      <c r="V30" s="45"/>
    </row>
    <row r="31" spans="1:22" s="11" customFormat="1" ht="18" customHeight="1" thickBot="1" x14ac:dyDescent="0.3">
      <c r="A31" s="3"/>
      <c r="B31" s="15" t="s">
        <v>27</v>
      </c>
      <c r="C31" s="27"/>
      <c r="D31" s="13"/>
      <c r="E31" s="13"/>
      <c r="F31" s="13"/>
      <c r="G31" s="59">
        <v>0.25</v>
      </c>
      <c r="H31" s="60"/>
      <c r="I31" s="13"/>
      <c r="J31" s="3"/>
      <c r="K31" s="38"/>
      <c r="L31" s="39"/>
      <c r="M31" s="39"/>
      <c r="N31" s="39"/>
      <c r="O31" s="39"/>
      <c r="P31" s="40"/>
      <c r="Q31" s="40"/>
      <c r="R31" s="40"/>
      <c r="S31" s="40"/>
      <c r="T31" s="40"/>
      <c r="U31" s="40"/>
      <c r="V31" s="47"/>
    </row>
    <row r="32" spans="1:22" s="11" customFormat="1" ht="18" customHeight="1" x14ac:dyDescent="0.25">
      <c r="A32" s="3"/>
      <c r="B32" s="14"/>
      <c r="C32" s="27"/>
      <c r="D32" s="13"/>
      <c r="E32" s="13"/>
      <c r="F32" s="13"/>
      <c r="G32" s="19"/>
      <c r="H32" s="19"/>
      <c r="I32" s="13"/>
      <c r="J32" s="3"/>
      <c r="K32" s="3"/>
      <c r="L32" s="3"/>
      <c r="M32" s="3"/>
      <c r="N32" s="3"/>
      <c r="O32" s="3"/>
      <c r="P32" s="3"/>
    </row>
    <row r="33" spans="1:21" s="11" customFormat="1" ht="18" customHeight="1" x14ac:dyDescent="0.25">
      <c r="A33" s="3"/>
      <c r="B33" s="14"/>
      <c r="C33" s="27"/>
      <c r="D33" s="13"/>
      <c r="E33" s="13"/>
      <c r="F33" s="13"/>
      <c r="G33" s="19"/>
      <c r="H33" s="19"/>
      <c r="I33" s="13"/>
      <c r="J33" s="3"/>
      <c r="K33" s="3"/>
      <c r="L33" s="3"/>
      <c r="M33" s="3"/>
      <c r="N33" s="3"/>
      <c r="O33" s="3"/>
      <c r="P33" s="3"/>
    </row>
    <row r="34" spans="1:21" s="11" customFormat="1" ht="18" customHeight="1" x14ac:dyDescent="0.3">
      <c r="A34" s="3"/>
      <c r="B34" s="67" t="s">
        <v>31</v>
      </c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</row>
    <row r="35" spans="1:21" s="11" customFormat="1" ht="18" customHeight="1" x14ac:dyDescent="0.25">
      <c r="A35" s="3"/>
      <c r="B35" s="15"/>
      <c r="C35" s="27"/>
      <c r="D35" s="13"/>
      <c r="E35" s="13"/>
      <c r="F35" s="13"/>
      <c r="G35" s="19"/>
      <c r="H35" s="19"/>
      <c r="I35" s="13"/>
      <c r="J35" s="3"/>
      <c r="K35" s="3"/>
      <c r="L35" s="3"/>
      <c r="M35" s="3"/>
      <c r="N35" s="3"/>
      <c r="O35" s="3"/>
      <c r="P35" s="3"/>
    </row>
    <row r="36" spans="1:21" s="11" customFormat="1" ht="18" customHeight="1" x14ac:dyDescent="0.25">
      <c r="A36" s="3"/>
      <c r="B36" s="22" t="s">
        <v>29</v>
      </c>
      <c r="C36" s="27"/>
      <c r="D36" s="13"/>
      <c r="E36" s="13"/>
      <c r="F36" s="13"/>
      <c r="G36" s="19"/>
      <c r="H36" s="19"/>
      <c r="I36" s="13"/>
      <c r="J36" s="3"/>
      <c r="K36" s="3"/>
      <c r="L36" s="3"/>
      <c r="M36" s="3"/>
      <c r="N36" s="3"/>
      <c r="O36" s="3"/>
      <c r="P36" s="3"/>
    </row>
    <row r="37" spans="1:21" s="11" customFormat="1" ht="18" customHeight="1" x14ac:dyDescent="0.25">
      <c r="A37" s="3"/>
      <c r="B37" s="15" t="s">
        <v>32</v>
      </c>
      <c r="C37" s="27"/>
      <c r="D37" s="13"/>
      <c r="E37" s="13"/>
      <c r="F37" s="13"/>
      <c r="G37" s="19"/>
      <c r="H37" s="51">
        <f>ROUNDUP((((((((G25/2)*(G25/2))*3.1416)*G27)-(((G23/2)*(G23/2))*3.1416)*G27)*G29)/1728)*7.48,2)</f>
        <v>0.01</v>
      </c>
      <c r="I37" s="51"/>
      <c r="J37" s="23" t="s">
        <v>33</v>
      </c>
      <c r="K37" s="15" t="s">
        <v>28</v>
      </c>
      <c r="L37" s="3"/>
      <c r="M37" s="3"/>
      <c r="N37" s="3"/>
      <c r="O37" s="3"/>
      <c r="Q37" s="30">
        <f>ROUNDDOWN(231.016/(((((G25/2)*(G25/2))*3.1416)*G27)-(((G23/2)*(G23/2))*3.1416)*G27),0)</f>
        <v>522</v>
      </c>
      <c r="U37" s="12"/>
    </row>
    <row r="38" spans="1:21" s="11" customFormat="1" ht="18" customHeight="1" x14ac:dyDescent="0.25">
      <c r="A38" s="3"/>
      <c r="B38" s="15"/>
      <c r="C38" s="27"/>
      <c r="D38" s="13"/>
      <c r="E38" s="13"/>
      <c r="F38" s="13"/>
      <c r="G38" s="19"/>
      <c r="H38" s="52">
        <f>H37*128</f>
        <v>1.28</v>
      </c>
      <c r="I38" s="52"/>
      <c r="J38" s="23" t="s">
        <v>19</v>
      </c>
      <c r="K38" s="15"/>
      <c r="L38" s="3"/>
      <c r="M38" s="3"/>
      <c r="N38" s="3"/>
      <c r="O38" s="3"/>
      <c r="P38" s="21"/>
      <c r="Q38" s="21"/>
    </row>
    <row r="39" spans="1:21" s="11" customFormat="1" ht="18" customHeight="1" x14ac:dyDescent="0.25">
      <c r="A39" s="3"/>
      <c r="B39" s="15"/>
      <c r="C39" s="27"/>
      <c r="D39" s="13"/>
      <c r="E39" s="13"/>
      <c r="F39" s="13"/>
      <c r="G39" s="19"/>
      <c r="H39" s="52">
        <f>H37*3785.4</f>
        <v>37.853999999999999</v>
      </c>
      <c r="I39" s="52"/>
      <c r="J39" s="23" t="s">
        <v>34</v>
      </c>
      <c r="K39" s="15"/>
      <c r="L39" s="3"/>
      <c r="M39" s="3"/>
      <c r="N39" s="3"/>
      <c r="O39" s="3"/>
      <c r="P39" s="21"/>
      <c r="Q39" s="21"/>
    </row>
    <row r="40" spans="1:21" s="11" customFormat="1" ht="18" customHeight="1" x14ac:dyDescent="0.25">
      <c r="A40" s="3"/>
      <c r="B40" s="15"/>
      <c r="C40" s="27"/>
      <c r="D40" s="13"/>
      <c r="E40" s="13"/>
      <c r="F40" s="13"/>
      <c r="G40" s="19"/>
      <c r="H40" s="19"/>
      <c r="I40" s="13"/>
      <c r="J40" s="20"/>
      <c r="K40" s="15"/>
      <c r="L40" s="3"/>
      <c r="M40" s="3"/>
      <c r="N40" s="3"/>
      <c r="O40" s="3"/>
      <c r="P40" s="21"/>
      <c r="Q40" s="21"/>
    </row>
    <row r="41" spans="1:21" s="11" customFormat="1" ht="18" customHeight="1" x14ac:dyDescent="0.25">
      <c r="A41" s="3"/>
      <c r="B41" s="22" t="s">
        <v>30</v>
      </c>
      <c r="C41" s="28">
        <f>G31</f>
        <v>0.25</v>
      </c>
      <c r="D41" s="13"/>
      <c r="E41" s="13"/>
      <c r="F41" s="13"/>
      <c r="G41" s="19"/>
      <c r="H41" s="19"/>
      <c r="I41" s="13"/>
      <c r="J41" s="3"/>
      <c r="K41" s="3"/>
      <c r="L41" s="3"/>
      <c r="M41" s="3"/>
      <c r="N41" s="3"/>
      <c r="O41" s="3"/>
      <c r="P41" s="3"/>
    </row>
    <row r="42" spans="1:21" s="11" customFormat="1" ht="18" customHeight="1" x14ac:dyDescent="0.25">
      <c r="A42" s="3"/>
      <c r="B42" s="15" t="s">
        <v>36</v>
      </c>
      <c r="C42" s="27"/>
      <c r="D42" s="13"/>
      <c r="E42" s="13"/>
      <c r="F42" s="13"/>
      <c r="G42" s="19"/>
      <c r="H42" s="62">
        <f>H37*(1+ G31)</f>
        <v>1.2500000000000001E-2</v>
      </c>
      <c r="I42" s="62"/>
      <c r="J42" s="23" t="s">
        <v>33</v>
      </c>
      <c r="K42" s="15" t="s">
        <v>43</v>
      </c>
      <c r="L42" s="3"/>
      <c r="M42" s="3"/>
      <c r="N42" s="3"/>
      <c r="O42" s="3"/>
      <c r="Q42" s="31">
        <f>ROUNDDOWN(231.016/((((((G25/2)*(G25/2))*3.1416)*G27)-(((G23/2)*(G23/2))*3.1416)*G27)*(1+G31)),0)</f>
        <v>418</v>
      </c>
    </row>
    <row r="43" spans="1:21" s="11" customFormat="1" ht="18" customHeight="1" x14ac:dyDescent="0.25">
      <c r="A43" s="3"/>
      <c r="B43" s="14"/>
      <c r="C43" s="27"/>
      <c r="D43" s="13"/>
      <c r="E43" s="13"/>
      <c r="F43" s="13"/>
      <c r="G43" s="19"/>
      <c r="H43" s="52">
        <f>H42*128</f>
        <v>1.6</v>
      </c>
      <c r="I43" s="52"/>
      <c r="J43" s="23" t="s">
        <v>19</v>
      </c>
      <c r="K43" s="3"/>
      <c r="L43" s="3"/>
      <c r="M43" s="3"/>
      <c r="N43" s="3"/>
      <c r="O43" s="3"/>
      <c r="P43" s="3"/>
    </row>
    <row r="44" spans="1:21" s="11" customFormat="1" ht="18" customHeight="1" x14ac:dyDescent="0.25">
      <c r="A44" s="3"/>
      <c r="B44" s="14"/>
      <c r="C44" s="27"/>
      <c r="D44" s="13"/>
      <c r="E44" s="13"/>
      <c r="F44" s="13"/>
      <c r="G44" s="19"/>
      <c r="H44" s="52">
        <f>H42*3785.4</f>
        <v>47.317500000000003</v>
      </c>
      <c r="I44" s="52"/>
      <c r="J44" s="23" t="s">
        <v>34</v>
      </c>
      <c r="K44" s="3"/>
      <c r="L44" s="3"/>
      <c r="M44" s="3"/>
      <c r="N44" s="3"/>
      <c r="O44" s="3"/>
      <c r="P44" s="3"/>
    </row>
    <row r="45" spans="1:21" s="11" customFormat="1" ht="18" customHeight="1" x14ac:dyDescent="0.25">
      <c r="A45" s="3"/>
      <c r="B45" s="14"/>
      <c r="C45" s="27"/>
      <c r="D45" s="13"/>
      <c r="E45" s="13"/>
      <c r="F45" s="13"/>
      <c r="G45" s="19"/>
      <c r="H45" s="25"/>
      <c r="I45" s="25"/>
      <c r="J45" s="23"/>
      <c r="K45" s="3"/>
      <c r="L45" s="3"/>
      <c r="M45" s="3"/>
      <c r="N45" s="3"/>
      <c r="O45" s="3"/>
      <c r="P45" s="3"/>
    </row>
    <row r="46" spans="1:21" s="11" customFormat="1" ht="18" customHeight="1" x14ac:dyDescent="0.3">
      <c r="A46" s="3"/>
      <c r="B46" s="67" t="s">
        <v>37</v>
      </c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</row>
    <row r="47" spans="1:21" s="11" customFormat="1" ht="18" customHeight="1" x14ac:dyDescent="0.25">
      <c r="A47" s="3"/>
      <c r="B47" s="14"/>
      <c r="C47" s="27"/>
      <c r="D47" s="13"/>
      <c r="E47" s="13"/>
      <c r="F47" s="13"/>
      <c r="G47" s="19"/>
      <c r="H47" s="25"/>
      <c r="I47" s="25"/>
      <c r="J47" s="23"/>
      <c r="K47" s="3"/>
      <c r="L47" s="3"/>
      <c r="M47" s="3"/>
      <c r="N47" s="3"/>
      <c r="O47" s="3"/>
      <c r="P47" s="3"/>
    </row>
    <row r="48" spans="1:21" s="11" customFormat="1" ht="18" customHeight="1" x14ac:dyDescent="0.25">
      <c r="A48" s="3"/>
      <c r="B48" s="22" t="s">
        <v>20</v>
      </c>
      <c r="C48" s="27"/>
      <c r="D48" s="13"/>
      <c r="E48" s="13"/>
      <c r="F48" s="13"/>
      <c r="G48" s="19"/>
      <c r="H48" s="25"/>
      <c r="I48" s="25"/>
      <c r="J48" s="23"/>
      <c r="K48" s="3"/>
      <c r="L48" s="3"/>
      <c r="M48" s="3"/>
      <c r="N48" s="3"/>
      <c r="O48" s="3"/>
      <c r="P48" s="3"/>
    </row>
    <row r="49" spans="1:17" s="11" customFormat="1" ht="18" customHeight="1" x14ac:dyDescent="0.25">
      <c r="A49" s="3"/>
      <c r="B49" s="22"/>
      <c r="C49" s="27"/>
      <c r="D49" s="13"/>
      <c r="E49" s="13"/>
      <c r="F49" s="13"/>
      <c r="G49" s="19"/>
      <c r="H49" s="25"/>
      <c r="J49" s="23"/>
      <c r="K49" s="3"/>
      <c r="L49" s="3"/>
      <c r="M49" s="3"/>
      <c r="N49" s="3"/>
      <c r="O49" s="3"/>
      <c r="P49" s="3"/>
    </row>
    <row r="50" spans="1:17" s="11" customFormat="1" ht="18" customHeight="1" x14ac:dyDescent="0.25">
      <c r="A50" s="3"/>
      <c r="B50" s="15" t="s">
        <v>41</v>
      </c>
      <c r="C50" s="27"/>
      <c r="D50" s="13"/>
      <c r="E50" s="13"/>
      <c r="F50" s="13"/>
      <c r="G50" s="19"/>
      <c r="H50" s="25"/>
      <c r="I50" s="25">
        <f>ROUNDUP((H37*(128/22)),0)</f>
        <v>1</v>
      </c>
      <c r="J50" s="23"/>
      <c r="K50" s="15" t="s">
        <v>38</v>
      </c>
      <c r="L50" s="3"/>
      <c r="M50" s="3"/>
      <c r="N50" s="3"/>
      <c r="O50" s="3"/>
      <c r="Q50" s="30">
        <f>ROUNDDOWN((Q37*(22/128)),0)</f>
        <v>89</v>
      </c>
    </row>
    <row r="51" spans="1:17" s="11" customFormat="1" ht="18" customHeight="1" x14ac:dyDescent="0.25">
      <c r="A51" s="3"/>
      <c r="B51" s="15" t="s">
        <v>42</v>
      </c>
      <c r="C51" s="27"/>
      <c r="D51" s="13"/>
      <c r="E51" s="13"/>
      <c r="F51" s="13"/>
      <c r="G51" s="19"/>
      <c r="H51" s="25"/>
      <c r="I51" s="25">
        <f>ROUNDUP((H42*(128/22)),0)</f>
        <v>1</v>
      </c>
      <c r="J51" s="23"/>
      <c r="K51" s="15" t="s">
        <v>44</v>
      </c>
      <c r="L51" s="3"/>
      <c r="M51" s="3"/>
      <c r="N51" s="3"/>
      <c r="O51" s="3"/>
      <c r="P51" s="3"/>
      <c r="Q51" s="30">
        <f>ROUNDDOWN((Q42*(22/128)),0)</f>
        <v>71</v>
      </c>
    </row>
    <row r="52" spans="1:17" s="11" customFormat="1" ht="18" customHeight="1" x14ac:dyDescent="0.25">
      <c r="A52" s="3"/>
      <c r="B52" s="14"/>
      <c r="C52" s="27"/>
      <c r="D52" s="13"/>
      <c r="E52" s="13"/>
      <c r="F52" s="13"/>
      <c r="G52" s="19"/>
      <c r="H52" s="25"/>
      <c r="I52" s="25"/>
      <c r="J52" s="23"/>
      <c r="K52" s="3"/>
      <c r="L52" s="3"/>
      <c r="M52" s="3"/>
      <c r="N52" s="3"/>
      <c r="O52" s="3"/>
      <c r="P52" s="3"/>
    </row>
    <row r="53" spans="1:17" s="11" customFormat="1" ht="18" customHeight="1" x14ac:dyDescent="0.25">
      <c r="A53" s="3"/>
      <c r="B53" s="14"/>
      <c r="C53" s="27"/>
      <c r="D53" s="13"/>
      <c r="E53" s="13"/>
      <c r="F53" s="13"/>
      <c r="G53" s="19"/>
      <c r="H53" s="25"/>
      <c r="I53" s="25"/>
      <c r="J53" s="23"/>
      <c r="K53" s="3"/>
      <c r="L53" s="3"/>
      <c r="M53" s="3"/>
      <c r="N53" s="3"/>
      <c r="O53" s="3"/>
      <c r="P53" s="3"/>
    </row>
    <row r="54" spans="1:17" s="11" customFormat="1" ht="18" customHeight="1" x14ac:dyDescent="0.25">
      <c r="A54" s="3"/>
      <c r="B54" s="22" t="s">
        <v>21</v>
      </c>
      <c r="C54" s="27"/>
      <c r="D54" s="13"/>
      <c r="E54" s="13"/>
      <c r="F54" s="13"/>
      <c r="G54" s="19"/>
      <c r="H54" s="25"/>
      <c r="I54" s="25"/>
      <c r="J54" s="23"/>
      <c r="K54" s="3"/>
      <c r="L54" s="3"/>
      <c r="M54" s="3"/>
      <c r="N54" s="3"/>
      <c r="O54" s="3"/>
      <c r="P54" s="3"/>
    </row>
    <row r="55" spans="1:17" s="11" customFormat="1" ht="18" customHeight="1" x14ac:dyDescent="0.25">
      <c r="A55" s="3"/>
      <c r="B55" s="14"/>
      <c r="C55" s="27"/>
      <c r="D55" s="13"/>
      <c r="E55" s="13"/>
      <c r="F55" s="13"/>
      <c r="G55" s="19"/>
      <c r="H55" s="25"/>
      <c r="I55" s="25"/>
      <c r="J55" s="23"/>
      <c r="K55" s="3"/>
      <c r="L55" s="3"/>
      <c r="M55" s="3"/>
      <c r="N55" s="3"/>
      <c r="O55" s="3"/>
      <c r="P55" s="3"/>
    </row>
    <row r="56" spans="1:17" s="11" customFormat="1" ht="18" customHeight="1" x14ac:dyDescent="0.25">
      <c r="A56" s="3"/>
      <c r="B56" s="15" t="s">
        <v>41</v>
      </c>
      <c r="C56" s="27"/>
      <c r="D56" s="13"/>
      <c r="E56" s="13"/>
      <c r="F56" s="13"/>
      <c r="G56" s="19"/>
      <c r="H56" s="25"/>
      <c r="I56" s="25">
        <f>ROUNDUP((H37*(128/16.5)),0)</f>
        <v>1</v>
      </c>
      <c r="J56" s="23"/>
      <c r="K56" s="15" t="s">
        <v>38</v>
      </c>
      <c r="L56" s="3"/>
      <c r="M56" s="3"/>
      <c r="N56" s="3"/>
      <c r="O56" s="3"/>
      <c r="Q56" s="30">
        <f>ROUNDDOWN((Q37*(16.5/128)),0)</f>
        <v>67</v>
      </c>
    </row>
    <row r="57" spans="1:17" s="11" customFormat="1" ht="18" customHeight="1" x14ac:dyDescent="0.25">
      <c r="A57" s="3"/>
      <c r="B57" s="15" t="s">
        <v>42</v>
      </c>
      <c r="C57" s="27"/>
      <c r="D57" s="13"/>
      <c r="E57" s="13"/>
      <c r="F57" s="13"/>
      <c r="G57" s="19"/>
      <c r="H57" s="25"/>
      <c r="I57" s="25">
        <f>ROUNDUP((H42*(128/16.5)),0)</f>
        <v>1</v>
      </c>
      <c r="J57" s="23"/>
      <c r="K57" s="15" t="s">
        <v>44</v>
      </c>
      <c r="L57" s="3"/>
      <c r="M57" s="3"/>
      <c r="N57" s="3"/>
      <c r="O57" s="3"/>
      <c r="P57" s="3"/>
      <c r="Q57" s="30">
        <f>ROUNDDOWN((Q42*(16.5/128)),0)</f>
        <v>53</v>
      </c>
    </row>
    <row r="58" spans="1:17" s="11" customFormat="1" ht="18" customHeight="1" x14ac:dyDescent="0.25">
      <c r="A58" s="3"/>
      <c r="B58" s="14"/>
      <c r="C58" s="27"/>
      <c r="D58" s="13"/>
      <c r="E58" s="13"/>
      <c r="F58" s="13"/>
      <c r="G58" s="19"/>
      <c r="H58" s="25"/>
      <c r="I58" s="25"/>
      <c r="J58" s="23"/>
      <c r="K58" s="3"/>
      <c r="L58" s="3"/>
      <c r="M58" s="3"/>
      <c r="N58" s="3"/>
      <c r="O58" s="3"/>
      <c r="P58" s="3"/>
    </row>
    <row r="59" spans="1:17" s="11" customFormat="1" ht="18" customHeight="1" x14ac:dyDescent="0.25">
      <c r="A59" s="3"/>
      <c r="B59" s="14"/>
      <c r="C59" s="27"/>
      <c r="D59" s="13"/>
      <c r="E59" s="13"/>
      <c r="F59" s="13"/>
      <c r="G59" s="19"/>
      <c r="H59" s="25"/>
      <c r="I59" s="25"/>
      <c r="J59" s="23"/>
      <c r="K59" s="3"/>
      <c r="L59" s="3"/>
      <c r="M59" s="3"/>
      <c r="N59" s="3"/>
      <c r="O59" s="3"/>
      <c r="P59" s="3"/>
    </row>
    <row r="60" spans="1:17" s="11" customFormat="1" ht="18" customHeight="1" x14ac:dyDescent="0.25">
      <c r="A60" s="3"/>
      <c r="B60" s="3"/>
      <c r="C60" s="26"/>
      <c r="D60" s="3"/>
      <c r="E60" s="3"/>
      <c r="F60" s="3"/>
      <c r="G60" s="3"/>
      <c r="H60" s="3"/>
      <c r="I60" s="3"/>
      <c r="J60" s="3"/>
      <c r="K60" s="3"/>
      <c r="L60" s="3"/>
      <c r="O60" s="3"/>
      <c r="P60" s="3"/>
    </row>
    <row r="61" spans="1:17" s="11" customFormat="1" ht="18" customHeight="1" x14ac:dyDescent="0.25">
      <c r="A61" s="3"/>
      <c r="N61" s="20"/>
      <c r="O61" s="3"/>
      <c r="P61" s="3"/>
    </row>
    <row r="62" spans="1:17" s="11" customFormat="1" ht="18" customHeight="1" x14ac:dyDescent="0.25">
      <c r="A62" s="3"/>
      <c r="N62" s="20"/>
      <c r="O62" s="3"/>
      <c r="P62" s="3"/>
    </row>
    <row r="63" spans="1:17" s="11" customFormat="1" ht="18" customHeight="1" x14ac:dyDescent="0.25">
      <c r="A63" s="3"/>
      <c r="N63" s="36"/>
      <c r="O63" s="3"/>
      <c r="P63" s="3"/>
    </row>
    <row r="64" spans="1:17" s="11" customFormat="1" ht="18" customHeight="1" x14ac:dyDescent="0.25">
      <c r="A64" s="3"/>
      <c r="N64" s="36"/>
      <c r="O64" s="3"/>
      <c r="P64" s="3"/>
    </row>
    <row r="65" spans="1:16" s="11" customFormat="1" ht="18" customHeight="1" x14ac:dyDescent="0.25">
      <c r="A65" s="3"/>
      <c r="N65" s="36"/>
      <c r="O65" s="3"/>
      <c r="P65" s="3"/>
    </row>
    <row r="66" spans="1:16" s="11" customFormat="1" ht="18" customHeight="1" x14ac:dyDescent="0.25">
      <c r="A66" s="3"/>
      <c r="N66" s="36"/>
      <c r="O66" s="3"/>
      <c r="P66" s="3"/>
    </row>
    <row r="67" spans="1:16" s="11" customFormat="1" ht="18" customHeight="1" x14ac:dyDescent="0.25">
      <c r="A67" s="3"/>
      <c r="N67" s="36"/>
      <c r="O67" s="3"/>
      <c r="P67" s="3"/>
    </row>
    <row r="68" spans="1:16" s="11" customFormat="1" ht="18" customHeight="1" x14ac:dyDescent="0.25">
      <c r="A68" s="3"/>
      <c r="N68" s="36"/>
      <c r="O68" s="3"/>
      <c r="P68" s="3"/>
    </row>
    <row r="69" spans="1:16" s="11" customFormat="1" ht="18" customHeight="1" x14ac:dyDescent="0.25">
      <c r="A69" s="3"/>
      <c r="N69" s="37"/>
      <c r="O69" s="3"/>
      <c r="P69" s="3"/>
    </row>
    <row r="70" spans="1:16" s="11" customFormat="1" ht="18" customHeight="1" x14ac:dyDescent="0.25">
      <c r="A70" s="3"/>
      <c r="G70" s="3"/>
      <c r="H70" s="3"/>
      <c r="I70" s="3"/>
      <c r="J70" s="3"/>
      <c r="K70" s="3"/>
      <c r="L70" s="3"/>
      <c r="M70" s="20"/>
      <c r="N70" s="20"/>
      <c r="O70" s="3"/>
      <c r="P70" s="3"/>
    </row>
    <row r="71" spans="1:16" s="11" customFormat="1" ht="18" customHeight="1" x14ac:dyDescent="0.25">
      <c r="A71" s="3"/>
      <c r="B71" s="3"/>
      <c r="C71" s="26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1" customFormat="1" ht="18" customHeight="1" x14ac:dyDescent="0.25">
      <c r="A72" s="3"/>
      <c r="B72" s="3"/>
      <c r="C72" s="26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1" customFormat="1" ht="18" customHeight="1" x14ac:dyDescent="0.25">
      <c r="A73" s="3"/>
      <c r="B73" s="3"/>
      <c r="C73" s="26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1" customFormat="1" ht="18" customHeight="1" x14ac:dyDescent="0.25">
      <c r="A74" s="3"/>
      <c r="B74" s="3"/>
      <c r="C74" s="26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1" customFormat="1" ht="18" customHeight="1" x14ac:dyDescent="0.25">
      <c r="A75" s="3"/>
      <c r="B75" s="3"/>
      <c r="C75" s="26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1" customFormat="1" ht="18" customHeight="1" x14ac:dyDescent="0.25">
      <c r="A76" s="3"/>
      <c r="B76" s="3"/>
      <c r="C76" s="26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1" customFormat="1" ht="18" customHeight="1" x14ac:dyDescent="0.25">
      <c r="A77" s="3"/>
      <c r="B77" s="3"/>
      <c r="C77" s="26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1" customFormat="1" ht="18" customHeight="1" x14ac:dyDescent="0.25">
      <c r="A78" s="3"/>
      <c r="B78" s="3"/>
      <c r="C78" s="26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1" customFormat="1" ht="18" customHeight="1" x14ac:dyDescent="0.25">
      <c r="A79" s="3"/>
      <c r="B79" s="3"/>
      <c r="C79" s="26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1" customFormat="1" ht="18" customHeight="1" x14ac:dyDescent="0.25">
      <c r="A80" s="3"/>
      <c r="B80" s="3"/>
      <c r="C80" s="26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1" customFormat="1" ht="18" customHeight="1" x14ac:dyDescent="0.25">
      <c r="A81" s="3"/>
      <c r="B81" s="3"/>
      <c r="C81" s="26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1" customFormat="1" ht="18" customHeight="1" x14ac:dyDescent="0.25">
      <c r="A82" s="3"/>
      <c r="B82" s="3"/>
      <c r="C82" s="26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1" customFormat="1" ht="18" customHeight="1" x14ac:dyDescent="0.25">
      <c r="A83" s="3"/>
      <c r="B83" s="3"/>
      <c r="C83" s="26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1" customFormat="1" ht="18" customHeight="1" x14ac:dyDescent="0.25">
      <c r="A84" s="3"/>
      <c r="B84" s="3"/>
      <c r="C84" s="26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1" customFormat="1" ht="18" customHeight="1" x14ac:dyDescent="0.25">
      <c r="A85" s="3"/>
      <c r="B85" s="3"/>
      <c r="C85" s="26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1" customFormat="1" ht="18" customHeight="1" x14ac:dyDescent="0.25">
      <c r="A86" s="3"/>
      <c r="B86" s="3"/>
      <c r="C86" s="26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1" customFormat="1" ht="18" customHeight="1" x14ac:dyDescent="0.25">
      <c r="A87" s="3"/>
      <c r="B87" s="3"/>
      <c r="C87" s="26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1" customFormat="1" ht="18" customHeight="1" x14ac:dyDescent="0.25">
      <c r="A88" s="3"/>
      <c r="B88" s="3"/>
      <c r="C88" s="26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1" customFormat="1" ht="18" customHeight="1" x14ac:dyDescent="0.25">
      <c r="A89" s="3"/>
      <c r="B89" s="3"/>
      <c r="C89" s="26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1" customFormat="1" ht="18" customHeight="1" x14ac:dyDescent="0.25">
      <c r="A90" s="3"/>
      <c r="B90" s="3"/>
      <c r="C90" s="26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1" customFormat="1" ht="18" customHeight="1" x14ac:dyDescent="0.25">
      <c r="A91" s="3"/>
      <c r="B91" s="3"/>
      <c r="C91" s="26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1" customFormat="1" ht="18" customHeight="1" x14ac:dyDescent="0.25">
      <c r="A92" s="3"/>
      <c r="B92" s="3"/>
      <c r="C92" s="26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1" customFormat="1" ht="18" customHeight="1" x14ac:dyDescent="0.25">
      <c r="A93" s="3"/>
      <c r="B93" s="3"/>
      <c r="C93" s="26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1" customFormat="1" ht="18" customHeight="1" x14ac:dyDescent="0.25">
      <c r="A94" s="3"/>
      <c r="B94" s="3"/>
      <c r="C94" s="26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1" customFormat="1" ht="18" customHeight="1" x14ac:dyDescent="0.25">
      <c r="A95" s="3"/>
      <c r="B95" s="3"/>
      <c r="C95" s="26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1" customFormat="1" ht="18" customHeight="1" x14ac:dyDescent="0.25">
      <c r="A96" s="3"/>
      <c r="B96" s="3"/>
      <c r="C96" s="26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1" customFormat="1" ht="18" customHeight="1" x14ac:dyDescent="0.25">
      <c r="A97" s="3"/>
      <c r="B97" s="3"/>
      <c r="C97" s="26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1" customFormat="1" ht="18" customHeight="1" x14ac:dyDescent="0.25">
      <c r="A98" s="3"/>
      <c r="B98" s="3"/>
      <c r="C98" s="26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s="11" customFormat="1" ht="18" customHeight="1" x14ac:dyDescent="0.25">
      <c r="A99" s="3"/>
      <c r="B99" s="3"/>
      <c r="C99" s="26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s="11" customFormat="1" ht="18" customHeight="1" x14ac:dyDescent="0.25">
      <c r="A100" s="3"/>
      <c r="B100" s="3"/>
      <c r="C100" s="26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s="11" customFormat="1" ht="18" customHeight="1" x14ac:dyDescent="0.25">
      <c r="A101" s="3"/>
      <c r="B101" s="3"/>
      <c r="C101" s="26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s="11" customFormat="1" ht="18" customHeight="1" x14ac:dyDescent="0.25">
      <c r="A102" s="3"/>
      <c r="B102" s="3"/>
      <c r="C102" s="26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1" customFormat="1" ht="18" customHeight="1" x14ac:dyDescent="0.25">
      <c r="A103" s="3"/>
      <c r="B103" s="3"/>
      <c r="C103" s="26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1" customFormat="1" ht="18" customHeight="1" x14ac:dyDescent="0.25">
      <c r="A104" s="3"/>
      <c r="B104" s="3"/>
      <c r="C104" s="26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1" customFormat="1" ht="18" customHeight="1" x14ac:dyDescent="0.25">
      <c r="A105" s="3"/>
      <c r="B105" s="3"/>
      <c r="C105" s="26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1" customFormat="1" ht="18" customHeight="1" x14ac:dyDescent="0.25">
      <c r="A106" s="3"/>
      <c r="B106" s="3"/>
      <c r="C106" s="26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1" customFormat="1" ht="18" customHeight="1" x14ac:dyDescent="0.25">
      <c r="A107" s="3"/>
      <c r="B107" s="3"/>
      <c r="C107" s="26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1" customFormat="1" ht="18" customHeight="1" x14ac:dyDescent="0.25">
      <c r="A108" s="3"/>
      <c r="B108" s="3"/>
      <c r="C108" s="26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1" customFormat="1" ht="18" customHeight="1" x14ac:dyDescent="0.25">
      <c r="A109" s="3"/>
      <c r="B109" s="3"/>
      <c r="C109" s="26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11" customFormat="1" ht="18" customHeight="1" x14ac:dyDescent="0.25">
      <c r="A110" s="3"/>
      <c r="B110" s="3"/>
      <c r="C110" s="26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11" customFormat="1" ht="18" customHeight="1" x14ac:dyDescent="0.25">
      <c r="A111" s="3"/>
      <c r="B111" s="3"/>
      <c r="C111" s="26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11" customFormat="1" ht="18" customHeight="1" x14ac:dyDescent="0.25">
      <c r="A112" s="3"/>
      <c r="B112" s="3"/>
      <c r="C112" s="26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11" customFormat="1" ht="18" customHeight="1" x14ac:dyDescent="0.25">
      <c r="A113" s="3"/>
      <c r="B113" s="3"/>
      <c r="C113" s="26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11" customFormat="1" ht="18" customHeight="1" x14ac:dyDescent="0.25">
      <c r="A114" s="3"/>
      <c r="B114" s="3"/>
      <c r="C114" s="26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11" customFormat="1" ht="18" customHeight="1" x14ac:dyDescent="0.25">
      <c r="A115" s="3"/>
      <c r="B115" s="3"/>
      <c r="C115" s="26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11" customFormat="1" ht="18" customHeight="1" x14ac:dyDescent="0.25">
      <c r="A116" s="3"/>
      <c r="B116" s="3"/>
      <c r="C116" s="26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11" customFormat="1" ht="18" customHeight="1" x14ac:dyDescent="0.25">
      <c r="A117" s="3"/>
      <c r="B117" s="3"/>
      <c r="C117" s="26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11" customFormat="1" ht="18" customHeight="1" x14ac:dyDescent="0.25">
      <c r="A118" s="3"/>
      <c r="B118" s="3"/>
      <c r="C118" s="26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11" customFormat="1" ht="18" customHeight="1" x14ac:dyDescent="0.25">
      <c r="A119" s="3"/>
      <c r="B119" s="3"/>
      <c r="C119" s="26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11" customFormat="1" ht="18" customHeight="1" x14ac:dyDescent="0.25">
      <c r="A120" s="3"/>
      <c r="B120" s="3"/>
      <c r="C120" s="26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11" customFormat="1" ht="18" customHeight="1" x14ac:dyDescent="0.25">
      <c r="A121" s="3"/>
      <c r="B121" s="3"/>
      <c r="C121" s="26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1" customFormat="1" ht="18" customHeight="1" x14ac:dyDescent="0.25">
      <c r="A122" s="3"/>
      <c r="B122" s="3"/>
      <c r="C122" s="26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1" customFormat="1" ht="18" customHeight="1" x14ac:dyDescent="0.25">
      <c r="A123" s="3"/>
      <c r="B123" s="3"/>
      <c r="C123" s="26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1" customFormat="1" ht="18" customHeight="1" x14ac:dyDescent="0.25">
      <c r="A124" s="3"/>
      <c r="B124" s="3"/>
      <c r="C124" s="26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1" customFormat="1" ht="18" customHeight="1" x14ac:dyDescent="0.25">
      <c r="A125" s="3"/>
      <c r="B125" s="3"/>
      <c r="C125" s="26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1" customFormat="1" ht="18" customHeight="1" x14ac:dyDescent="0.25">
      <c r="A126" s="3"/>
      <c r="B126" s="3"/>
      <c r="C126" s="26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1" customFormat="1" ht="18" customHeight="1" x14ac:dyDescent="0.25">
      <c r="A127" s="3"/>
      <c r="B127" s="3"/>
      <c r="C127" s="26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1" customFormat="1" ht="18" customHeight="1" x14ac:dyDescent="0.25">
      <c r="A128" s="3"/>
      <c r="B128" s="3"/>
      <c r="C128" s="26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1" customFormat="1" ht="18" customHeight="1" x14ac:dyDescent="0.25">
      <c r="A129" s="3"/>
      <c r="B129" s="3"/>
      <c r="C129" s="26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1" customFormat="1" ht="18" customHeight="1" x14ac:dyDescent="0.25">
      <c r="A130" s="3"/>
      <c r="B130" s="3"/>
      <c r="C130" s="26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1" customFormat="1" ht="18" customHeight="1" x14ac:dyDescent="0.25">
      <c r="A131" s="3"/>
      <c r="B131" s="3"/>
      <c r="C131" s="26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1" customFormat="1" ht="18" customHeight="1" x14ac:dyDescent="0.25">
      <c r="A132" s="3"/>
      <c r="B132" s="3"/>
      <c r="C132" s="26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1" customFormat="1" ht="18" customHeight="1" x14ac:dyDescent="0.25">
      <c r="A133" s="3"/>
      <c r="B133" s="3"/>
      <c r="C133" s="26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1" customFormat="1" ht="18" customHeight="1" x14ac:dyDescent="0.25">
      <c r="A134" s="3"/>
      <c r="B134" s="3"/>
      <c r="C134" s="26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1" customFormat="1" ht="18" customHeight="1" x14ac:dyDescent="0.25">
      <c r="A135" s="3"/>
      <c r="B135" s="3"/>
      <c r="C135" s="26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11" customFormat="1" ht="18" customHeight="1" x14ac:dyDescent="0.25">
      <c r="A136" s="3"/>
      <c r="B136" s="3"/>
      <c r="C136" s="26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11" customFormat="1" ht="18" customHeight="1" x14ac:dyDescent="0.25">
      <c r="A137" s="3"/>
      <c r="B137" s="3"/>
      <c r="C137" s="26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s="11" customFormat="1" ht="18" customHeight="1" x14ac:dyDescent="0.25">
      <c r="A138" s="3"/>
      <c r="B138" s="3"/>
      <c r="C138" s="26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s="11" customFormat="1" ht="18" customHeight="1" x14ac:dyDescent="0.25">
      <c r="A139" s="3"/>
      <c r="B139" s="3"/>
      <c r="C139" s="26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11" customFormat="1" ht="18" customHeight="1" x14ac:dyDescent="0.25">
      <c r="A140" s="3"/>
      <c r="B140" s="3"/>
      <c r="C140" s="26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11" customFormat="1" ht="18" customHeight="1" x14ac:dyDescent="0.25">
      <c r="A141" s="3"/>
      <c r="B141" s="3"/>
      <c r="C141" s="26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 s="11" customFormat="1" ht="18" customHeight="1" x14ac:dyDescent="0.25">
      <c r="A142" s="3"/>
      <c r="B142" s="3"/>
      <c r="C142" s="26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 s="11" customFormat="1" ht="18" customHeight="1" x14ac:dyDescent="0.25">
      <c r="A143" s="3"/>
      <c r="B143" s="3"/>
      <c r="C143" s="26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 s="11" customFormat="1" ht="18" customHeight="1" x14ac:dyDescent="0.25">
      <c r="A144" s="3"/>
      <c r="B144" s="3"/>
      <c r="C144" s="26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 s="11" customFormat="1" ht="18" customHeight="1" x14ac:dyDescent="0.25">
      <c r="A145" s="3"/>
      <c r="B145" s="3"/>
      <c r="C145" s="26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 s="11" customFormat="1" ht="18" customHeight="1" x14ac:dyDescent="0.25">
      <c r="A146" s="3"/>
      <c r="B146" s="3"/>
      <c r="C146" s="26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 s="11" customFormat="1" ht="18" customHeight="1" x14ac:dyDescent="0.25">
      <c r="A147" s="3"/>
      <c r="B147" s="3"/>
      <c r="C147" s="26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 s="11" customFormat="1" ht="18" customHeight="1" x14ac:dyDescent="0.25">
      <c r="A148" s="3"/>
      <c r="B148" s="3"/>
      <c r="C148" s="26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</sheetData>
  <mergeCells count="29">
    <mergeCell ref="A7:R7"/>
    <mergeCell ref="A8:R8"/>
    <mergeCell ref="N30:O30"/>
    <mergeCell ref="P25:Q25"/>
    <mergeCell ref="P26:Q26"/>
    <mergeCell ref="P27:Q27"/>
    <mergeCell ref="P28:Q28"/>
    <mergeCell ref="P29:Q29"/>
    <mergeCell ref="P30:Q30"/>
    <mergeCell ref="N25:O25"/>
    <mergeCell ref="N26:O26"/>
    <mergeCell ref="N27:O27"/>
    <mergeCell ref="N28:O28"/>
    <mergeCell ref="N29:O29"/>
    <mergeCell ref="B34:R34"/>
    <mergeCell ref="B46:R46"/>
    <mergeCell ref="N24:O24"/>
    <mergeCell ref="P24:Q24"/>
    <mergeCell ref="H42:I42"/>
    <mergeCell ref="H43:I43"/>
    <mergeCell ref="H44:I44"/>
    <mergeCell ref="H37:I37"/>
    <mergeCell ref="H38:I38"/>
    <mergeCell ref="H39:I39"/>
    <mergeCell ref="G23:H23"/>
    <mergeCell ref="G25:H25"/>
    <mergeCell ref="G27:H27"/>
    <mergeCell ref="G29:H29"/>
    <mergeCell ref="G31:H31"/>
  </mergeCells>
  <hyperlinks>
    <hyperlink ref="L4" r:id="rId1"/>
  </hyperlinks>
  <pageMargins left="0.7" right="0.7" top="0.75" bottom="0.75" header="0.3" footer="0.3"/>
  <pageSetup scale="51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DOWEL BAR</vt:lpstr>
      <vt:lpstr>Count</vt:lpstr>
      <vt:lpstr>Depth</vt:lpstr>
      <vt:lpstr>Diameter</vt:lpstr>
      <vt:lpstr>Hole</vt:lpstr>
      <vt:lpstr>Safety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j.tibbs</dc:creator>
  <cp:lastModifiedBy>David Dingler</cp:lastModifiedBy>
  <cp:lastPrinted>2015-03-27T10:42:22Z</cp:lastPrinted>
  <dcterms:created xsi:type="dcterms:W3CDTF">2015-02-24T20:58:29Z</dcterms:created>
  <dcterms:modified xsi:type="dcterms:W3CDTF">2017-03-17T20:52:45Z</dcterms:modified>
</cp:coreProperties>
</file>